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_Weiterbildung &amp; Dienstleistung\Weiterbildung\Berufseinführung\Lokales Mentorat\2022\06_Finanzen\"/>
    </mc:Choice>
  </mc:AlternateContent>
  <bookViews>
    <workbookView xWindow="-120" yWindow="-120" windowWidth="29040" windowHeight="15840"/>
  </bookViews>
  <sheets>
    <sheet name="Tabelle1" sheetId="1" r:id="rId1"/>
  </sheets>
  <definedNames>
    <definedName name="_xlnm._FilterDatabase" localSheetId="0" hidden="1">Tabelle1!$J$15:$J$18</definedName>
    <definedName name="_xlnm.Print_Area" localSheetId="0">Tabelle1!$A$1:$G$53</definedName>
    <definedName name="Einstufung" localSheetId="0">Tabelle1!$K$15:$L$67</definedName>
    <definedName name="Einstufung">Tabelle1!$K$15:$K$67</definedName>
    <definedName name="Jahresgehalt" localSheetId="0">Tabelle1!$L$15:$L$67</definedName>
    <definedName name="Lohnklasse" localSheetId="0">Tabelle1!$K$15:$K$67</definedName>
    <definedName name="Lohnklasse">Tabelle1!$K$15:$K$67</definedName>
    <definedName name="Pensum">Tabelle1!$J$15:$J$18</definedName>
    <definedName name="_xlnm.Criteria" localSheetId="0">Tabelle1!$J$15:$J$18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G16" i="1" l="1"/>
  <c r="F18" i="1" l="1"/>
  <c r="G18" i="1" l="1"/>
  <c r="D23" i="1" l="1"/>
  <c r="D25" i="1" l="1"/>
  <c r="D24" i="1"/>
  <c r="E23" i="1"/>
  <c r="F23" i="1" s="1"/>
  <c r="D26" i="1" l="1"/>
  <c r="D27" i="1" s="1"/>
  <c r="E20" i="1"/>
  <c r="E29" i="1" l="1"/>
  <c r="F29" i="1" s="1"/>
  <c r="G29" i="1" s="1"/>
  <c r="E26" i="1"/>
  <c r="F26" i="1" s="1"/>
  <c r="G26" i="1" s="1"/>
  <c r="E24" i="1"/>
  <c r="F24" i="1" s="1"/>
  <c r="G24" i="1" s="1"/>
  <c r="E25" i="1" l="1"/>
  <c r="F25" i="1" s="1"/>
  <c r="G25" i="1" s="1"/>
  <c r="G23" i="1"/>
  <c r="G20" i="1"/>
  <c r="F20" i="1"/>
  <c r="D28" i="1" l="1"/>
  <c r="E28" i="1" s="1"/>
  <c r="F28" i="1" s="1"/>
  <c r="G28" i="1" s="1"/>
  <c r="E27" i="1"/>
  <c r="F27" i="1" s="1"/>
  <c r="G27" i="1" s="1"/>
  <c r="F31" i="1" l="1"/>
  <c r="F33" i="1" s="1"/>
  <c r="E31" i="1"/>
  <c r="E33" i="1" s="1"/>
  <c r="G31" i="1"/>
  <c r="G33" i="1" s="1"/>
</calcChain>
</file>

<file path=xl/sharedStrings.xml><?xml version="1.0" encoding="utf-8"?>
<sst xmlns="http://schemas.openxmlformats.org/spreadsheetml/2006/main" count="93" uniqueCount="91">
  <si>
    <t>Pers. Nr.</t>
  </si>
  <si>
    <t>Jahrgang</t>
  </si>
  <si>
    <t>Verrechnungsperiode</t>
  </si>
  <si>
    <t>Monate</t>
  </si>
  <si>
    <t>Bruttogehalt (inkl. 13. Monatslohn)</t>
  </si>
  <si>
    <t>Total Bruttolohn</t>
  </si>
  <si>
    <t>ALV</t>
  </si>
  <si>
    <t>FAK</t>
  </si>
  <si>
    <t>Total Sozialkosten</t>
  </si>
  <si>
    <t>Berufsunfall</t>
  </si>
  <si>
    <t>Krankenversicherung</t>
  </si>
  <si>
    <t>SGPK</t>
  </si>
  <si>
    <t>Müller-Friedberstrasse 34</t>
  </si>
  <si>
    <t>9400 Rorschach</t>
  </si>
  <si>
    <t>Pädagogische Hochschule St.Gallen</t>
  </si>
  <si>
    <t>Achtung!!</t>
  </si>
  <si>
    <t xml:space="preserve">Die Prozentsätze der Versicherungen müssen Ihrer Schule angepasst werden! </t>
  </si>
  <si>
    <t>Der Prozentsatz der St.Galler Pensionskasse richtet sich nach dem Alter der Lehrkraft!</t>
  </si>
  <si>
    <t>Name, Vorname (Mentor/in)</t>
  </si>
  <si>
    <t>Verrechnung an die PHSG gemäss Vertrag</t>
  </si>
  <si>
    <t>Sekretariat Weiterbildung &amp; Beratung</t>
  </si>
  <si>
    <t>für Betreung von</t>
  </si>
  <si>
    <t>Name/Vorname</t>
  </si>
  <si>
    <t>Einstufung</t>
  </si>
  <si>
    <t>Gehaltverrechnung für lokales Mentorat in der Berufseinführung</t>
  </si>
  <si>
    <t>Rechnungsadresse:</t>
  </si>
  <si>
    <t>bis</t>
  </si>
  <si>
    <t>% *)</t>
  </si>
  <si>
    <t>AHV/IV/EO (inkl. VK)</t>
  </si>
  <si>
    <t>ALV Zusatz</t>
  </si>
  <si>
    <t>* 1.8% vom Jahresgehalt der lokalen Mentoratsperson und pro berufseinsteigende Junglehrperson.</t>
  </si>
  <si>
    <t>z.B. OS 20</t>
  </si>
  <si>
    <t>* 2.0% vom Jahresgehalt für Lehrpersonen über 61 Jahre.</t>
  </si>
  <si>
    <t>* 1.9% vom Jahresgehalt für Lehrpersonen über 56 Jahre</t>
  </si>
  <si>
    <t>gemäss Weisungen zur Berufseinführung der Volksschul-Lehrpersonen (ER16-54) vom 20. April 2016</t>
  </si>
  <si>
    <t>gültig ab 1. August 2016</t>
  </si>
  <si>
    <t>Bitte diese Verrechnung am Ende des Schuljahres mit Rechnung und Einzahlungsschein an folgende</t>
  </si>
  <si>
    <t>Adresse zustellen:</t>
  </si>
  <si>
    <t>PL 1</t>
  </si>
  <si>
    <t>PL 2</t>
  </si>
  <si>
    <t>PL 3</t>
  </si>
  <si>
    <t>PL 4</t>
  </si>
  <si>
    <t>PL 5</t>
  </si>
  <si>
    <t>PL 6</t>
  </si>
  <si>
    <t>PL 7</t>
  </si>
  <si>
    <t>PL 8</t>
  </si>
  <si>
    <t>PL 9</t>
  </si>
  <si>
    <t>PL 10</t>
  </si>
  <si>
    <t>PL 11</t>
  </si>
  <si>
    <t>PL 12</t>
  </si>
  <si>
    <t>PL 13</t>
  </si>
  <si>
    <t>PL 14</t>
  </si>
  <si>
    <t>PL 15</t>
  </si>
  <si>
    <t>PL 16</t>
  </si>
  <si>
    <t>PL 17</t>
  </si>
  <si>
    <t>PL 18</t>
  </si>
  <si>
    <t>PL 19</t>
  </si>
  <si>
    <t>PL 20</t>
  </si>
  <si>
    <t>PL 21</t>
  </si>
  <si>
    <t>PL 22</t>
  </si>
  <si>
    <t>PL 23</t>
  </si>
  <si>
    <t>PL 24</t>
  </si>
  <si>
    <t>PL 25</t>
  </si>
  <si>
    <t>PL 26</t>
  </si>
  <si>
    <t>PL 27</t>
  </si>
  <si>
    <t>OS 1</t>
  </si>
  <si>
    <t>OS 2</t>
  </si>
  <si>
    <t>OS 3</t>
  </si>
  <si>
    <t>OS 4</t>
  </si>
  <si>
    <t>OS 5</t>
  </si>
  <si>
    <t>OS 6</t>
  </si>
  <si>
    <t>OS 7</t>
  </si>
  <si>
    <t>OS 8</t>
  </si>
  <si>
    <t>OS 9</t>
  </si>
  <si>
    <t>OS 10</t>
  </si>
  <si>
    <t>OS 11</t>
  </si>
  <si>
    <t>OS 12</t>
  </si>
  <si>
    <t>OS 13</t>
  </si>
  <si>
    <t>OS 14</t>
  </si>
  <si>
    <t>OS 15</t>
  </si>
  <si>
    <t>OS 16</t>
  </si>
  <si>
    <t>OS 17</t>
  </si>
  <si>
    <t>OS 18</t>
  </si>
  <si>
    <t>OS 19</t>
  </si>
  <si>
    <t>OS 20</t>
  </si>
  <si>
    <t>OS 21</t>
  </si>
  <si>
    <t>OS 22</t>
  </si>
  <si>
    <t>OS 23</t>
  </si>
  <si>
    <t>OS 24</t>
  </si>
  <si>
    <t>OS 25</t>
  </si>
  <si>
    <t>Unter Berücksichtigung der Altersentlastung für Lehrpersonen über 56 Jahre.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</si>
</sst>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000"/>
    <numFmt numFmtId="165" formatCode="0.0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/>
    <xf numFmtId="0" fontId="3" fillId="0" borderId="0" xfId="0" applyFont="1"/>
    <xf numFmtId="164" fontId="4" fillId="0" borderId="9" xfId="0" applyNumberFormat="1" applyFont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" fillId="0" borderId="0" xfId="0" applyFont="1"/>
    <xf numFmtId="0" fontId="4" fillId="0" borderId="1" xfId="0" quotePrefix="1" applyFont="1" applyFill="1" applyBorder="1" applyProtection="1">
      <protection locked="0"/>
    </xf>
    <xf numFmtId="0" fontId="4" fillId="0" borderId="4" xfId="0" quotePrefix="1" applyFont="1" applyFill="1" applyBorder="1" applyProtection="1">
      <protection locked="0"/>
    </xf>
    <xf numFmtId="164" fontId="0" fillId="0" borderId="9" xfId="0" applyNumberFormat="1" applyBorder="1" applyProtection="1"/>
    <xf numFmtId="14" fontId="4" fillId="0" borderId="13" xfId="0" applyNumberFormat="1" applyFont="1" applyFill="1" applyBorder="1" applyAlignment="1" applyProtection="1">
      <alignment horizontal="left"/>
      <protection locked="0"/>
    </xf>
    <xf numFmtId="14" fontId="4" fillId="0" borderId="6" xfId="0" applyNumberFormat="1" applyFont="1" applyFill="1" applyBorder="1" applyAlignment="1" applyProtection="1">
      <alignment horizontal="left"/>
      <protection locked="0"/>
    </xf>
    <xf numFmtId="4" fontId="0" fillId="0" borderId="9" xfId="0" applyNumberFormat="1" applyBorder="1" applyProtection="1"/>
    <xf numFmtId="4" fontId="0" fillId="2" borderId="9" xfId="0" applyNumberFormat="1" applyFill="1" applyBorder="1" applyProtection="1"/>
    <xf numFmtId="0" fontId="0" fillId="0" borderId="0" xfId="0" applyProtection="1"/>
    <xf numFmtId="0" fontId="5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2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4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9" fontId="0" fillId="0" borderId="8" xfId="0" applyNumberFormat="1" applyBorder="1" applyAlignment="1" applyProtection="1">
      <alignment horizontal="left"/>
    </xf>
    <xf numFmtId="9" fontId="0" fillId="0" borderId="8" xfId="0" applyNumberFormat="1" applyBorder="1" applyAlignment="1" applyProtection="1">
      <alignment horizontal="right"/>
    </xf>
    <xf numFmtId="0" fontId="0" fillId="0" borderId="9" xfId="0" applyBorder="1" applyProtection="1"/>
    <xf numFmtId="4" fontId="0" fillId="0" borderId="0" xfId="0" applyNumberFormat="1" applyProtection="1"/>
    <xf numFmtId="4" fontId="0" fillId="2" borderId="0" xfId="0" applyNumberFormat="1" applyFill="1" applyProtection="1"/>
    <xf numFmtId="0" fontId="2" fillId="0" borderId="10" xfId="0" applyFont="1" applyBorder="1" applyProtection="1"/>
    <xf numFmtId="0" fontId="0" fillId="0" borderId="11" xfId="0" applyBorder="1" applyProtection="1"/>
    <xf numFmtId="4" fontId="0" fillId="0" borderId="11" xfId="0" applyNumberFormat="1" applyBorder="1" applyProtection="1"/>
    <xf numFmtId="4" fontId="0" fillId="2" borderId="11" xfId="0" applyNumberFormat="1" applyFill="1" applyBorder="1" applyProtection="1"/>
    <xf numFmtId="0" fontId="3" fillId="0" borderId="9" xfId="0" applyFont="1" applyBorder="1" applyProtection="1"/>
    <xf numFmtId="164" fontId="6" fillId="0" borderId="9" xfId="0" applyNumberFormat="1" applyFont="1" applyBorder="1" applyProtection="1"/>
    <xf numFmtId="165" fontId="0" fillId="0" borderId="0" xfId="0" applyNumberFormat="1" applyProtection="1"/>
    <xf numFmtId="4" fontId="0" fillId="0" borderId="12" xfId="0" applyNumberFormat="1" applyBorder="1" applyProtection="1"/>
    <xf numFmtId="4" fontId="0" fillId="2" borderId="12" xfId="0" applyNumberFormat="1" applyFill="1" applyBorder="1" applyProtection="1"/>
    <xf numFmtId="0" fontId="1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Alignment="1" applyProtection="1"/>
    <xf numFmtId="4" fontId="4" fillId="0" borderId="9" xfId="0" applyNumberFormat="1" applyFont="1" applyBorder="1" applyProtection="1">
      <protection locked="0"/>
    </xf>
    <xf numFmtId="14" fontId="3" fillId="0" borderId="6" xfId="0" applyNumberFormat="1" applyFont="1" applyFill="1" applyBorder="1" applyAlignment="1" applyProtection="1">
      <alignment horizontal="center"/>
    </xf>
    <xf numFmtId="10" fontId="4" fillId="0" borderId="14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10" fontId="9" fillId="0" borderId="0" xfId="0" applyNumberFormat="1" applyFont="1"/>
    <xf numFmtId="43" fontId="9" fillId="0" borderId="0" xfId="1" applyFont="1"/>
    <xf numFmtId="2" fontId="3" fillId="0" borderId="15" xfId="0" applyNumberFormat="1" applyFont="1" applyBorder="1" applyAlignment="1" applyProtection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Layout" zoomScaleNormal="100" workbookViewId="0">
      <selection activeCell="F16" sqref="F16"/>
    </sheetView>
  </sheetViews>
  <sheetFormatPr baseColWidth="10" defaultRowHeight="12.75" x14ac:dyDescent="0.2"/>
  <cols>
    <col min="1" max="1" width="24.28515625" customWidth="1"/>
    <col min="2" max="2" width="5.7109375" customWidth="1"/>
    <col min="3" max="7" width="11.7109375" customWidth="1"/>
    <col min="8" max="8" width="3.7109375" customWidth="1"/>
    <col min="10" max="11" width="7.7109375" style="49" hidden="1" customWidth="1"/>
    <col min="12" max="12" width="9.7109375" style="51" hidden="1" customWidth="1"/>
  </cols>
  <sheetData>
    <row r="1" spans="1:12" x14ac:dyDescent="0.2">
      <c r="A1" s="13"/>
      <c r="B1" s="13"/>
      <c r="C1" s="13"/>
      <c r="D1" s="13"/>
      <c r="E1" s="13"/>
      <c r="F1" s="13"/>
      <c r="G1" s="13"/>
    </row>
    <row r="2" spans="1:12" ht="15" x14ac:dyDescent="0.25">
      <c r="A2" s="14" t="s">
        <v>24</v>
      </c>
      <c r="B2" s="13"/>
      <c r="C2" s="13"/>
      <c r="D2" s="13"/>
      <c r="E2" s="13"/>
      <c r="F2" s="13"/>
      <c r="G2" s="13"/>
    </row>
    <row r="3" spans="1:12" x14ac:dyDescent="0.2">
      <c r="A3" s="15" t="s">
        <v>35</v>
      </c>
      <c r="B3" s="13"/>
      <c r="C3" s="13"/>
      <c r="D3" s="13"/>
      <c r="E3" s="13"/>
      <c r="F3" s="13"/>
      <c r="G3" s="13"/>
    </row>
    <row r="4" spans="1:12" x14ac:dyDescent="0.2">
      <c r="A4" s="15" t="s">
        <v>34</v>
      </c>
      <c r="B4" s="13"/>
      <c r="C4" s="13"/>
      <c r="D4" s="13"/>
      <c r="E4" s="13"/>
      <c r="F4" s="13"/>
      <c r="G4" s="13"/>
    </row>
    <row r="5" spans="1:12" x14ac:dyDescent="0.2">
      <c r="A5" s="16"/>
      <c r="B5" s="13"/>
      <c r="C5" s="13"/>
      <c r="D5" s="13"/>
      <c r="E5" s="13"/>
      <c r="F5" s="13"/>
      <c r="G5" s="13"/>
    </row>
    <row r="6" spans="1:12" x14ac:dyDescent="0.2">
      <c r="A6" s="16"/>
      <c r="B6" s="13"/>
      <c r="C6" s="13"/>
      <c r="D6" s="13"/>
      <c r="E6" s="13"/>
      <c r="F6" s="13"/>
      <c r="G6" s="13"/>
    </row>
    <row r="7" spans="1:12" x14ac:dyDescent="0.2">
      <c r="A7" s="16"/>
      <c r="B7" s="13"/>
      <c r="C7" s="13"/>
      <c r="D7" s="13"/>
      <c r="E7" s="13"/>
      <c r="F7" s="13"/>
      <c r="G7" s="13"/>
    </row>
    <row r="8" spans="1:12" ht="13.5" thickBot="1" x14ac:dyDescent="0.25">
      <c r="A8" s="13"/>
      <c r="B8" s="13"/>
      <c r="C8" s="13"/>
      <c r="D8" s="13"/>
      <c r="E8" s="13"/>
      <c r="F8" s="13"/>
      <c r="G8" s="13"/>
    </row>
    <row r="9" spans="1:12" x14ac:dyDescent="0.2">
      <c r="A9" s="16" t="s">
        <v>18</v>
      </c>
      <c r="B9" s="13"/>
      <c r="C9" s="13"/>
      <c r="D9" s="6" t="s">
        <v>22</v>
      </c>
      <c r="E9" s="17"/>
      <c r="F9" s="18"/>
      <c r="G9" s="19"/>
    </row>
    <row r="10" spans="1:12" x14ac:dyDescent="0.2">
      <c r="A10" s="13" t="s">
        <v>0</v>
      </c>
      <c r="B10" s="13"/>
      <c r="C10" s="13"/>
      <c r="D10" s="20"/>
      <c r="E10" s="21"/>
      <c r="F10" s="22"/>
      <c r="G10" s="23"/>
    </row>
    <row r="11" spans="1:12" x14ac:dyDescent="0.2">
      <c r="A11" s="13" t="s">
        <v>1</v>
      </c>
      <c r="B11" s="13"/>
      <c r="C11" s="13"/>
      <c r="D11" s="7" t="s">
        <v>1</v>
      </c>
      <c r="E11" s="21"/>
      <c r="F11" s="22"/>
      <c r="G11" s="23"/>
    </row>
    <row r="12" spans="1:12" x14ac:dyDescent="0.2">
      <c r="A12" s="13" t="s">
        <v>21</v>
      </c>
      <c r="B12" s="13"/>
      <c r="C12" s="13"/>
      <c r="D12" s="7" t="s">
        <v>22</v>
      </c>
      <c r="E12" s="21"/>
      <c r="F12" s="22"/>
      <c r="G12" s="23"/>
    </row>
    <row r="13" spans="1:12" ht="13.5" thickBot="1" x14ac:dyDescent="0.25">
      <c r="A13" s="13" t="s">
        <v>2</v>
      </c>
      <c r="B13" s="13"/>
      <c r="C13" s="13"/>
      <c r="D13" s="9">
        <v>44562</v>
      </c>
      <c r="E13" s="47" t="s">
        <v>26</v>
      </c>
      <c r="F13" s="10">
        <v>44926</v>
      </c>
      <c r="G13" s="24"/>
    </row>
    <row r="14" spans="1:12" x14ac:dyDescent="0.2">
      <c r="A14" s="13"/>
      <c r="B14" s="13"/>
      <c r="C14" s="13"/>
      <c r="D14" s="13"/>
      <c r="E14" s="13"/>
      <c r="F14" s="13"/>
      <c r="G14" s="13"/>
    </row>
    <row r="15" spans="1:12" ht="13.5" thickBot="1" x14ac:dyDescent="0.25">
      <c r="A15" s="13"/>
      <c r="B15" s="13"/>
      <c r="C15" s="13"/>
      <c r="D15" s="25"/>
      <c r="E15" s="26"/>
      <c r="F15" s="25" t="s">
        <v>27</v>
      </c>
      <c r="G15" s="26" t="s">
        <v>3</v>
      </c>
      <c r="J15" s="50"/>
    </row>
    <row r="16" spans="1:12" ht="13.5" thickBot="1" x14ac:dyDescent="0.25">
      <c r="A16" s="13"/>
      <c r="B16" s="13"/>
      <c r="C16" s="13"/>
      <c r="D16" s="27" t="s">
        <v>23</v>
      </c>
      <c r="E16" s="28">
        <v>1</v>
      </c>
      <c r="F16" s="48">
        <v>1.7999999999999999E-2</v>
      </c>
      <c r="G16" s="52">
        <f>MONTH(F13-D13)</f>
        <v>12</v>
      </c>
      <c r="J16" s="50">
        <v>1.7999999999999999E-2</v>
      </c>
      <c r="K16" s="49" t="s">
        <v>38</v>
      </c>
      <c r="L16" s="51">
        <v>72499</v>
      </c>
    </row>
    <row r="17" spans="1:12" ht="13.5" thickBot="1" x14ac:dyDescent="0.25">
      <c r="A17" s="13"/>
      <c r="B17" s="13"/>
      <c r="C17" s="13"/>
      <c r="D17" s="26"/>
      <c r="E17" s="26"/>
      <c r="F17" s="26"/>
      <c r="G17" s="26"/>
      <c r="J17" s="50">
        <v>1.9E-2</v>
      </c>
      <c r="K17" s="49" t="s">
        <v>39</v>
      </c>
      <c r="L17" s="51">
        <v>76007.600000000006</v>
      </c>
    </row>
    <row r="18" spans="1:12" ht="13.5" thickBot="1" x14ac:dyDescent="0.25">
      <c r="A18" s="29" t="s">
        <v>4</v>
      </c>
      <c r="B18" s="29"/>
      <c r="C18" s="29"/>
      <c r="D18" s="4" t="s">
        <v>31</v>
      </c>
      <c r="E18" s="46">
        <v>100000</v>
      </c>
      <c r="F18" s="11">
        <f>ROUND(E18*$F$16*20,0)/20</f>
        <v>1800</v>
      </c>
      <c r="G18" s="12">
        <f>MROUND(F18/12*$G$16,0.05)</f>
        <v>1800</v>
      </c>
      <c r="J18" s="50">
        <v>0.02</v>
      </c>
      <c r="K18" s="49" t="s">
        <v>40</v>
      </c>
      <c r="L18" s="51">
        <v>79516</v>
      </c>
    </row>
    <row r="19" spans="1:12" ht="13.5" thickBot="1" x14ac:dyDescent="0.25">
      <c r="A19" s="13"/>
      <c r="B19" s="13"/>
      <c r="C19" s="13"/>
      <c r="D19" s="30"/>
      <c r="E19" s="30"/>
      <c r="F19" s="30"/>
      <c r="G19" s="31"/>
      <c r="K19" s="49" t="s">
        <v>41</v>
      </c>
      <c r="L19" s="51">
        <v>79516</v>
      </c>
    </row>
    <row r="20" spans="1:12" ht="13.5" thickBot="1" x14ac:dyDescent="0.25">
      <c r="A20" s="32" t="s">
        <v>5</v>
      </c>
      <c r="B20" s="33"/>
      <c r="C20" s="33"/>
      <c r="D20" s="34"/>
      <c r="E20" s="34">
        <f>SUM(E18:E19)</f>
        <v>100000</v>
      </c>
      <c r="F20" s="34">
        <f>SUM(F18:F19)</f>
        <v>1800</v>
      </c>
      <c r="G20" s="35">
        <f>SUM(G18:G19)</f>
        <v>1800</v>
      </c>
      <c r="K20" s="49" t="s">
        <v>42</v>
      </c>
      <c r="L20" s="51">
        <v>82788.95</v>
      </c>
    </row>
    <row r="21" spans="1:12" x14ac:dyDescent="0.2">
      <c r="A21" s="13"/>
      <c r="B21" s="13"/>
      <c r="C21" s="13"/>
      <c r="D21" s="30"/>
      <c r="E21" s="30"/>
      <c r="F21" s="30"/>
      <c r="G21" s="30"/>
      <c r="K21" s="49" t="s">
        <v>43</v>
      </c>
      <c r="L21" s="51">
        <v>86063.25</v>
      </c>
    </row>
    <row r="22" spans="1:12" x14ac:dyDescent="0.2">
      <c r="A22" s="13"/>
      <c r="B22" s="13"/>
      <c r="C22" s="13"/>
      <c r="D22" s="30"/>
      <c r="E22" s="30"/>
      <c r="F22" s="30"/>
      <c r="G22" s="30"/>
      <c r="K22" s="49" t="s">
        <v>44</v>
      </c>
      <c r="L22" s="51">
        <v>89337.75</v>
      </c>
    </row>
    <row r="23" spans="1:12" x14ac:dyDescent="0.2">
      <c r="A23" s="36" t="s">
        <v>28</v>
      </c>
      <c r="B23" s="29"/>
      <c r="C23" s="37">
        <v>5.3360000000000003</v>
      </c>
      <c r="D23" s="11">
        <f>SUM(E18:E18)</f>
        <v>100000</v>
      </c>
      <c r="E23" s="11">
        <f>ROUND(D23*C23%*20,0)/20</f>
        <v>5336</v>
      </c>
      <c r="F23" s="11">
        <f t="shared" ref="F23:F29" si="0">ROUND(E23*$F$16*20,0)/20</f>
        <v>96.05</v>
      </c>
      <c r="G23" s="12">
        <f t="shared" ref="G23:G29" si="1">ROUND(F23/12*$G$16*20,0)/20</f>
        <v>96.05</v>
      </c>
      <c r="K23" s="49" t="s">
        <v>45</v>
      </c>
      <c r="L23" s="51">
        <v>92612.1</v>
      </c>
    </row>
    <row r="24" spans="1:12" x14ac:dyDescent="0.2">
      <c r="A24" s="29" t="s">
        <v>6</v>
      </c>
      <c r="B24" s="29"/>
      <c r="C24" s="8">
        <v>1.1000000000000001</v>
      </c>
      <c r="D24" s="11">
        <f>IF(D23&gt;148200,148200,D23)</f>
        <v>100000</v>
      </c>
      <c r="E24" s="11">
        <f t="shared" ref="E24:E29" si="2">ROUND(D24*C24%*20,0)/20</f>
        <v>1100</v>
      </c>
      <c r="F24" s="11">
        <f t="shared" si="0"/>
        <v>19.8</v>
      </c>
      <c r="G24" s="12">
        <f t="shared" si="1"/>
        <v>19.8</v>
      </c>
      <c r="K24" s="49" t="s">
        <v>46</v>
      </c>
      <c r="L24" s="51">
        <v>95886.45</v>
      </c>
    </row>
    <row r="25" spans="1:12" x14ac:dyDescent="0.2">
      <c r="A25" s="36" t="s">
        <v>29</v>
      </c>
      <c r="B25" s="29"/>
      <c r="C25" s="8">
        <v>0.5</v>
      </c>
      <c r="D25" s="11">
        <f>IF(D23&lt;148200,0,(D23-148200))</f>
        <v>0</v>
      </c>
      <c r="E25" s="11">
        <f>ROUND(D25*C25%*20,0)/20</f>
        <v>0</v>
      </c>
      <c r="F25" s="11">
        <f t="shared" si="0"/>
        <v>0</v>
      </c>
      <c r="G25" s="12">
        <f t="shared" si="1"/>
        <v>0</v>
      </c>
      <c r="K25" s="49" t="s">
        <v>47</v>
      </c>
      <c r="L25" s="51">
        <v>95886.45</v>
      </c>
    </row>
    <row r="26" spans="1:12" x14ac:dyDescent="0.2">
      <c r="A26" s="29" t="s">
        <v>7</v>
      </c>
      <c r="B26" s="29"/>
      <c r="C26" s="3">
        <v>1.8</v>
      </c>
      <c r="D26" s="11">
        <f>SUM(E18:E18)</f>
        <v>100000</v>
      </c>
      <c r="E26" s="11">
        <f>ROUND(D26*C26%*20,0)/20</f>
        <v>1800</v>
      </c>
      <c r="F26" s="11">
        <f t="shared" si="0"/>
        <v>32.4</v>
      </c>
      <c r="G26" s="12">
        <f t="shared" si="1"/>
        <v>32.4</v>
      </c>
      <c r="K26" s="49" t="s">
        <v>48</v>
      </c>
      <c r="L26" s="51">
        <v>95886.45</v>
      </c>
    </row>
    <row r="27" spans="1:12" x14ac:dyDescent="0.2">
      <c r="A27" s="29" t="s">
        <v>9</v>
      </c>
      <c r="B27" s="29"/>
      <c r="C27" s="3">
        <v>0.1</v>
      </c>
      <c r="D27" s="11">
        <f>D26</f>
        <v>100000</v>
      </c>
      <c r="E27" s="11">
        <f t="shared" si="2"/>
        <v>100</v>
      </c>
      <c r="F27" s="11">
        <f t="shared" si="0"/>
        <v>1.8</v>
      </c>
      <c r="G27" s="12">
        <f t="shared" si="1"/>
        <v>1.8</v>
      </c>
      <c r="K27" s="49" t="s">
        <v>49</v>
      </c>
      <c r="L27" s="51">
        <v>95886.45</v>
      </c>
    </row>
    <row r="28" spans="1:12" x14ac:dyDescent="0.2">
      <c r="A28" s="29" t="s">
        <v>10</v>
      </c>
      <c r="B28" s="29"/>
      <c r="C28" s="3">
        <v>0.25</v>
      </c>
      <c r="D28" s="11">
        <f>D27</f>
        <v>100000</v>
      </c>
      <c r="E28" s="11">
        <f t="shared" si="2"/>
        <v>250</v>
      </c>
      <c r="F28" s="11">
        <f t="shared" si="0"/>
        <v>4.5</v>
      </c>
      <c r="G28" s="12">
        <f t="shared" si="1"/>
        <v>4.5</v>
      </c>
      <c r="K28" s="49" t="s">
        <v>50</v>
      </c>
      <c r="L28" s="51">
        <v>98926.7</v>
      </c>
    </row>
    <row r="29" spans="1:12" x14ac:dyDescent="0.2">
      <c r="A29" s="36" t="s">
        <v>11</v>
      </c>
      <c r="B29" s="29"/>
      <c r="C29" s="3">
        <v>11.38</v>
      </c>
      <c r="D29" s="11">
        <f>ROUND(D23-14340,-1)</f>
        <v>85660</v>
      </c>
      <c r="E29" s="11">
        <f t="shared" si="2"/>
        <v>9748.1</v>
      </c>
      <c r="F29" s="11">
        <f t="shared" si="0"/>
        <v>175.45</v>
      </c>
      <c r="G29" s="12">
        <f t="shared" si="1"/>
        <v>175.45</v>
      </c>
      <c r="K29" s="49" t="s">
        <v>51</v>
      </c>
      <c r="L29" s="51">
        <v>101967.05</v>
      </c>
    </row>
    <row r="30" spans="1:12" ht="13.5" thickBot="1" x14ac:dyDescent="0.25">
      <c r="A30" s="13"/>
      <c r="B30" s="13"/>
      <c r="C30" s="38"/>
      <c r="D30" s="30"/>
      <c r="E30" s="30"/>
      <c r="F30" s="30"/>
      <c r="G30" s="31"/>
      <c r="K30" s="49" t="s">
        <v>52</v>
      </c>
      <c r="L30" s="51">
        <v>105007.45</v>
      </c>
    </row>
    <row r="31" spans="1:12" ht="13.5" thickBot="1" x14ac:dyDescent="0.25">
      <c r="A31" s="32" t="s">
        <v>8</v>
      </c>
      <c r="B31" s="33"/>
      <c r="C31" s="33"/>
      <c r="D31" s="34"/>
      <c r="E31" s="39">
        <f>SUM(E23:E30)</f>
        <v>18334.099999999999</v>
      </c>
      <c r="F31" s="39">
        <f>SUM(F23:F30)</f>
        <v>330</v>
      </c>
      <c r="G31" s="40">
        <f>SUM(G23:G30)</f>
        <v>330</v>
      </c>
      <c r="K31" s="49" t="s">
        <v>53</v>
      </c>
      <c r="L31" s="51">
        <v>108047.7</v>
      </c>
    </row>
    <row r="32" spans="1:12" ht="13.5" thickBot="1" x14ac:dyDescent="0.25">
      <c r="A32" s="13"/>
      <c r="B32" s="13"/>
      <c r="C32" s="13"/>
      <c r="D32" s="30"/>
      <c r="E32" s="30"/>
      <c r="F32" s="30"/>
      <c r="G32" s="31"/>
      <c r="K32" s="49" t="s">
        <v>54</v>
      </c>
      <c r="L32" s="51">
        <v>111087.95</v>
      </c>
    </row>
    <row r="33" spans="1:12" ht="13.5" thickBot="1" x14ac:dyDescent="0.25">
      <c r="A33" s="32" t="s">
        <v>19</v>
      </c>
      <c r="B33" s="33"/>
      <c r="C33" s="33"/>
      <c r="D33" s="34"/>
      <c r="E33" s="34">
        <f>E20+E31</f>
        <v>118334.1</v>
      </c>
      <c r="F33" s="34">
        <f>F20+F31</f>
        <v>2130</v>
      </c>
      <c r="G33" s="35">
        <f>G20+G31</f>
        <v>2130</v>
      </c>
      <c r="K33" s="49" t="s">
        <v>55</v>
      </c>
      <c r="L33" s="51">
        <v>111087.95</v>
      </c>
    </row>
    <row r="34" spans="1:12" x14ac:dyDescent="0.2">
      <c r="A34" s="13"/>
      <c r="B34" s="13"/>
      <c r="C34" s="13"/>
      <c r="D34" s="30"/>
      <c r="E34" s="30"/>
      <c r="F34" s="30"/>
      <c r="G34" s="30"/>
      <c r="K34" s="49" t="s">
        <v>56</v>
      </c>
      <c r="L34" s="51">
        <v>111087.95</v>
      </c>
    </row>
    <row r="35" spans="1:12" s="5" customFormat="1" ht="11.25" x14ac:dyDescent="0.2">
      <c r="A35" s="41" t="s">
        <v>30</v>
      </c>
      <c r="B35" s="41"/>
      <c r="C35" s="41"/>
      <c r="D35" s="41"/>
      <c r="E35" s="41"/>
      <c r="F35" s="41"/>
      <c r="G35" s="41"/>
      <c r="J35" s="49"/>
      <c r="K35" s="49" t="s">
        <v>57</v>
      </c>
      <c r="L35" s="51">
        <v>111087.95</v>
      </c>
    </row>
    <row r="36" spans="1:12" s="5" customFormat="1" ht="11.25" x14ac:dyDescent="0.2">
      <c r="A36" s="41"/>
      <c r="B36" s="41"/>
      <c r="C36" s="41"/>
      <c r="D36" s="41"/>
      <c r="E36" s="41"/>
      <c r="F36" s="41"/>
      <c r="G36" s="41"/>
      <c r="J36" s="49"/>
      <c r="K36" s="49" t="s">
        <v>58</v>
      </c>
      <c r="L36" s="51">
        <v>111087.95</v>
      </c>
    </row>
    <row r="37" spans="1:12" s="5" customFormat="1" ht="11.25" x14ac:dyDescent="0.2">
      <c r="A37" s="42" t="s">
        <v>90</v>
      </c>
      <c r="B37" s="42"/>
      <c r="C37" s="42"/>
      <c r="D37" s="42"/>
      <c r="E37" s="42"/>
      <c r="F37" s="41"/>
      <c r="G37" s="41"/>
      <c r="J37" s="49"/>
      <c r="K37" s="49" t="s">
        <v>59</v>
      </c>
      <c r="L37" s="51">
        <v>112257</v>
      </c>
    </row>
    <row r="38" spans="1:12" s="5" customFormat="1" ht="11.25" x14ac:dyDescent="0.2">
      <c r="A38" s="41" t="s">
        <v>33</v>
      </c>
      <c r="B38" s="41"/>
      <c r="C38" s="41"/>
      <c r="D38" s="41"/>
      <c r="E38" s="41"/>
      <c r="F38" s="41"/>
      <c r="G38" s="41"/>
      <c r="J38" s="49"/>
      <c r="K38" s="49" t="s">
        <v>60</v>
      </c>
      <c r="L38" s="51">
        <v>113543.05</v>
      </c>
    </row>
    <row r="39" spans="1:12" s="5" customFormat="1" ht="11.25" x14ac:dyDescent="0.2">
      <c r="A39" s="41" t="s">
        <v>32</v>
      </c>
      <c r="B39" s="41"/>
      <c r="C39" s="41"/>
      <c r="D39" s="41"/>
      <c r="E39" s="41"/>
      <c r="F39" s="41"/>
      <c r="G39" s="41"/>
      <c r="J39" s="49"/>
      <c r="K39" s="49" t="s">
        <v>61</v>
      </c>
      <c r="L39" s="51">
        <v>114712</v>
      </c>
    </row>
    <row r="40" spans="1:12" s="5" customFormat="1" ht="11.25" x14ac:dyDescent="0.2">
      <c r="A40" s="41"/>
      <c r="B40" s="41"/>
      <c r="C40" s="41"/>
      <c r="D40" s="41"/>
      <c r="E40" s="41"/>
      <c r="F40" s="41"/>
      <c r="G40" s="41"/>
      <c r="J40" s="49"/>
      <c r="K40" s="49" t="s">
        <v>62</v>
      </c>
      <c r="L40" s="51">
        <v>115882.45</v>
      </c>
    </row>
    <row r="41" spans="1:12" s="5" customFormat="1" ht="11.25" x14ac:dyDescent="0.2">
      <c r="A41" s="42" t="s">
        <v>15</v>
      </c>
      <c r="B41" s="41"/>
      <c r="C41" s="41"/>
      <c r="D41" s="41"/>
      <c r="E41" s="41"/>
      <c r="F41" s="41"/>
      <c r="G41" s="41"/>
      <c r="J41" s="49"/>
      <c r="K41" s="49" t="s">
        <v>63</v>
      </c>
      <c r="L41" s="51">
        <v>117168.55</v>
      </c>
    </row>
    <row r="42" spans="1:12" s="5" customFormat="1" ht="11.25" x14ac:dyDescent="0.2">
      <c r="A42" s="41" t="s">
        <v>16</v>
      </c>
      <c r="B42" s="41"/>
      <c r="C42" s="41"/>
      <c r="D42" s="41"/>
      <c r="E42" s="41"/>
      <c r="F42" s="41"/>
      <c r="G42" s="41"/>
      <c r="J42" s="49"/>
      <c r="K42" s="49" t="s">
        <v>64</v>
      </c>
      <c r="L42" s="51">
        <v>118337.60000000001</v>
      </c>
    </row>
    <row r="43" spans="1:12" s="5" customFormat="1" ht="11.25" x14ac:dyDescent="0.2">
      <c r="A43" s="41" t="s">
        <v>17</v>
      </c>
      <c r="B43" s="41"/>
      <c r="C43" s="41"/>
      <c r="D43" s="41"/>
      <c r="E43" s="41"/>
      <c r="F43" s="41"/>
      <c r="G43" s="41"/>
      <c r="J43" s="49"/>
      <c r="K43" s="49" t="s">
        <v>65</v>
      </c>
      <c r="L43" s="51">
        <v>92028.35</v>
      </c>
    </row>
    <row r="44" spans="1:12" x14ac:dyDescent="0.2">
      <c r="A44" s="13"/>
      <c r="B44" s="13"/>
      <c r="C44" s="13"/>
      <c r="D44" s="13"/>
      <c r="E44" s="13"/>
      <c r="F44" s="13"/>
      <c r="G44" s="13"/>
      <c r="K44" s="49" t="s">
        <v>66</v>
      </c>
      <c r="L44" s="51">
        <v>96003.6</v>
      </c>
    </row>
    <row r="45" spans="1:12" x14ac:dyDescent="0.2">
      <c r="A45" s="13"/>
      <c r="B45" s="13"/>
      <c r="C45" s="13"/>
      <c r="D45" s="13"/>
      <c r="E45" s="13"/>
      <c r="F45" s="13"/>
      <c r="G45" s="13"/>
      <c r="K45" s="49" t="s">
        <v>67</v>
      </c>
      <c r="L45" s="51">
        <v>99978.85</v>
      </c>
    </row>
    <row r="46" spans="1:12" x14ac:dyDescent="0.2">
      <c r="A46" s="16" t="s">
        <v>36</v>
      </c>
      <c r="B46" s="13"/>
      <c r="C46" s="13"/>
      <c r="D46" s="13"/>
      <c r="E46" s="13"/>
      <c r="F46" s="13"/>
      <c r="G46" s="13"/>
      <c r="K46" s="49" t="s">
        <v>68</v>
      </c>
      <c r="L46" s="51">
        <v>99978.85</v>
      </c>
    </row>
    <row r="47" spans="1:12" x14ac:dyDescent="0.2">
      <c r="A47" s="16" t="s">
        <v>37</v>
      </c>
      <c r="B47" s="13"/>
      <c r="C47" s="13"/>
      <c r="D47" s="13"/>
      <c r="E47" s="13"/>
      <c r="F47" s="13"/>
      <c r="G47" s="13"/>
      <c r="K47" s="49" t="s">
        <v>69</v>
      </c>
      <c r="L47" s="51">
        <v>104071</v>
      </c>
    </row>
    <row r="48" spans="1:12" x14ac:dyDescent="0.2">
      <c r="A48" s="16"/>
      <c r="B48" s="13"/>
      <c r="C48" s="13"/>
      <c r="D48" s="13"/>
      <c r="E48" s="13"/>
      <c r="F48" s="13"/>
      <c r="G48" s="13"/>
      <c r="K48" s="49" t="s">
        <v>70</v>
      </c>
      <c r="L48" s="51">
        <v>108164.75</v>
      </c>
    </row>
    <row r="49" spans="1:12" x14ac:dyDescent="0.2">
      <c r="A49" s="43" t="s">
        <v>25</v>
      </c>
      <c r="B49" s="44" t="s">
        <v>14</v>
      </c>
      <c r="C49" s="13"/>
      <c r="D49" s="13"/>
      <c r="E49" s="13"/>
      <c r="F49" s="13"/>
      <c r="G49" s="13"/>
      <c r="K49" s="49" t="s">
        <v>71</v>
      </c>
      <c r="L49" s="51">
        <v>112257</v>
      </c>
    </row>
    <row r="50" spans="1:12" x14ac:dyDescent="0.2">
      <c r="A50" s="45"/>
      <c r="B50" s="45" t="s">
        <v>20</v>
      </c>
      <c r="C50" s="13"/>
      <c r="D50" s="13"/>
      <c r="E50" s="13"/>
      <c r="F50" s="13"/>
      <c r="G50" s="13"/>
      <c r="K50" s="49" t="s">
        <v>72</v>
      </c>
      <c r="L50" s="51">
        <v>116350.85</v>
      </c>
    </row>
    <row r="51" spans="1:12" x14ac:dyDescent="0.2">
      <c r="A51" s="13"/>
      <c r="B51" s="45" t="s">
        <v>12</v>
      </c>
      <c r="C51" s="13"/>
      <c r="D51" s="13"/>
      <c r="E51" s="13"/>
      <c r="F51" s="13"/>
      <c r="G51" s="13"/>
      <c r="K51" s="49" t="s">
        <v>73</v>
      </c>
      <c r="L51" s="51">
        <v>116350.85</v>
      </c>
    </row>
    <row r="52" spans="1:12" x14ac:dyDescent="0.2">
      <c r="A52" s="13"/>
      <c r="B52" s="45" t="s">
        <v>13</v>
      </c>
      <c r="C52" s="13"/>
      <c r="D52" s="13"/>
      <c r="E52" s="13"/>
      <c r="F52" s="13"/>
      <c r="G52" s="13"/>
      <c r="K52" s="49" t="s">
        <v>74</v>
      </c>
      <c r="L52" s="51">
        <v>116350.85</v>
      </c>
    </row>
    <row r="53" spans="1:12" x14ac:dyDescent="0.2">
      <c r="A53" s="13"/>
      <c r="B53" s="13"/>
      <c r="C53" s="13"/>
      <c r="D53" s="13"/>
      <c r="E53" s="13"/>
      <c r="F53" s="13"/>
      <c r="G53" s="13"/>
      <c r="K53" s="49" t="s">
        <v>75</v>
      </c>
      <c r="L53" s="51">
        <v>116350.85</v>
      </c>
    </row>
    <row r="54" spans="1:12" x14ac:dyDescent="0.2">
      <c r="A54" s="13"/>
      <c r="B54" s="13"/>
      <c r="C54" s="13"/>
      <c r="D54" s="13"/>
      <c r="E54" s="13"/>
      <c r="F54" s="13"/>
      <c r="G54" s="13"/>
      <c r="K54" s="49" t="s">
        <v>76</v>
      </c>
      <c r="L54" s="51">
        <v>120208.85</v>
      </c>
    </row>
    <row r="55" spans="1:12" x14ac:dyDescent="0.2">
      <c r="K55" s="49" t="s">
        <v>77</v>
      </c>
      <c r="L55" s="51">
        <v>124066.95</v>
      </c>
    </row>
    <row r="56" spans="1:12" x14ac:dyDescent="0.2">
      <c r="A56" s="2"/>
      <c r="K56" s="49" t="s">
        <v>78</v>
      </c>
      <c r="L56" s="51">
        <v>127926.7</v>
      </c>
    </row>
    <row r="57" spans="1:12" x14ac:dyDescent="0.2">
      <c r="K57" s="49" t="s">
        <v>79</v>
      </c>
      <c r="L57" s="51">
        <v>131784.85</v>
      </c>
    </row>
    <row r="58" spans="1:12" x14ac:dyDescent="0.2">
      <c r="A58" s="1"/>
      <c r="K58" s="49" t="s">
        <v>80</v>
      </c>
      <c r="L58" s="51">
        <v>135644.45000000001</v>
      </c>
    </row>
    <row r="59" spans="1:12" x14ac:dyDescent="0.2">
      <c r="A59" s="1"/>
      <c r="K59" s="49" t="s">
        <v>81</v>
      </c>
      <c r="L59" s="51">
        <v>135644.45000000001</v>
      </c>
    </row>
    <row r="60" spans="1:12" x14ac:dyDescent="0.2">
      <c r="A60" s="1"/>
      <c r="K60" s="49" t="s">
        <v>82</v>
      </c>
      <c r="L60" s="51">
        <v>135644.45000000001</v>
      </c>
    </row>
    <row r="61" spans="1:12" x14ac:dyDescent="0.2">
      <c r="A61" s="1"/>
      <c r="K61" s="49" t="s">
        <v>83</v>
      </c>
      <c r="L61" s="51">
        <v>135644.45000000001</v>
      </c>
    </row>
    <row r="62" spans="1:12" x14ac:dyDescent="0.2">
      <c r="K62" s="49" t="s">
        <v>84</v>
      </c>
      <c r="L62" s="51">
        <v>135644.45000000001</v>
      </c>
    </row>
    <row r="63" spans="1:12" x14ac:dyDescent="0.2">
      <c r="K63" s="49" t="s">
        <v>85</v>
      </c>
      <c r="L63" s="51">
        <v>135644.45000000001</v>
      </c>
    </row>
    <row r="64" spans="1:12" x14ac:dyDescent="0.2">
      <c r="K64" s="49" t="s">
        <v>86</v>
      </c>
      <c r="L64" s="51">
        <v>136228.29999999999</v>
      </c>
    </row>
    <row r="65" spans="11:12" x14ac:dyDescent="0.2">
      <c r="K65" s="49" t="s">
        <v>87</v>
      </c>
      <c r="L65" s="51">
        <v>136813.5</v>
      </c>
    </row>
    <row r="66" spans="11:12" x14ac:dyDescent="0.2">
      <c r="K66" s="49" t="s">
        <v>88</v>
      </c>
      <c r="L66" s="51">
        <v>137398.75</v>
      </c>
    </row>
    <row r="67" spans="11:12" x14ac:dyDescent="0.2">
      <c r="K67" s="49" t="s">
        <v>89</v>
      </c>
      <c r="L67" s="51">
        <v>137982.54999999999</v>
      </c>
    </row>
  </sheetData>
  <sheetProtection algorithmName="SHA-512" hashValue="2MarL70tKOTDxexDQA8d/7Jd9pb2l40ok72FkWw5KQO59vovVzoLRN6iVTXZnLAHuFBIrIiQyKiw4AgkcICB5g==" saltValue="msq7EMEvsRZQ4R0gLCG/mA==" spinCount="100000" sheet="1" objects="1" scenarios="1"/>
  <phoneticPr fontId="1" type="noConversion"/>
  <dataValidations count="3">
    <dataValidation type="list" allowBlank="1" showInputMessage="1" showErrorMessage="1" sqref="F16">
      <formula1>Pensum</formula1>
    </dataValidation>
    <dataValidation type="list" allowBlank="1" showInputMessage="1" showErrorMessage="1" sqref="D18">
      <formula1>Lohnklasse</formula1>
    </dataValidation>
    <dataValidation type="list" allowBlank="1" showInputMessage="1" showErrorMessage="1" sqref="E18">
      <formula1>Jahresgehalt</formula1>
    </dataValidation>
  </dataValidations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>
    <oddHeader>&amp;L&amp;16Pädagogische Hochschule St.Gallen&amp;R&amp;G</oddHeader>
    <oddFooter>&amp;L[Ressort Human Resources]-[&amp;D]-[&amp;T]-[&amp;P/&amp;N]&amp;R[&amp;F]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Tabelle1!Druckbereich</vt:lpstr>
      <vt:lpstr>Tabelle1!Einstufung</vt:lpstr>
      <vt:lpstr>Einstufung</vt:lpstr>
      <vt:lpstr>Tabelle1!Jahresgehalt</vt:lpstr>
      <vt:lpstr>Tabelle1!Lohnklasse</vt:lpstr>
      <vt:lpstr>Lohnklasse</vt:lpstr>
      <vt:lpstr>Pensum</vt:lpstr>
      <vt:lpstr>Tabelle1!Suchkriterien</vt:lpstr>
    </vt:vector>
  </TitlesOfParts>
  <Company>PHSG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PiIsenring</dc:creator>
  <cp:lastModifiedBy>Abdallah Laura PHSG</cp:lastModifiedBy>
  <cp:lastPrinted>2017-09-03T16:16:01Z</cp:lastPrinted>
  <dcterms:created xsi:type="dcterms:W3CDTF">2007-09-12T14:49:21Z</dcterms:created>
  <dcterms:modified xsi:type="dcterms:W3CDTF">2022-04-27T12:46:25Z</dcterms:modified>
</cp:coreProperties>
</file>